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VRN SO 02, 03 a 04" sheetId="1" r:id="rId1"/>
    <sheet name="VzorPolozky" sheetId="10" state="hidden" r:id="rId2"/>
    <sheet name="VRN SO 02, 03 a 04" sheetId="12" r:id="rId3"/>
  </sheets>
  <externalReferences>
    <externalReference r:id="rId4"/>
  </externalReferences>
  <definedNames>
    <definedName name="CelkemDPHVypocet" localSheetId="0">'K.L. - VRN SO 02, 03 a 04'!$H$41</definedName>
    <definedName name="CenaCelkem">'K.L. - VRN SO 02, 03 a 04'!$G$30</definedName>
    <definedName name="CenaCelkemBezDPH">'K.L. - VRN SO 02, 03 a 04'!$G$29</definedName>
    <definedName name="CenaCelkemVypocet" localSheetId="0">'K.L. - VRN SO 02, 03 a 04'!$I$41</definedName>
    <definedName name="cisloobjektu">'K.L. - VRN SO 02, 03 a 04'!$C$3</definedName>
    <definedName name="CisloRozpoctu">'[1]Krycí list'!$C$2</definedName>
    <definedName name="CisloStavby" localSheetId="0">'K.L. - VRN SO 02, 03 a 04'!$C$2</definedName>
    <definedName name="cislostavby">'[1]Krycí list'!$A$7</definedName>
    <definedName name="CisloStavebnihoRozpoctu">'K.L. - VRN SO 02, 03 a 04'!$D$4</definedName>
    <definedName name="dadresa">'K.L. - VRN SO 02, 03 a 04'!$D$12:$G$12</definedName>
    <definedName name="DIČ" localSheetId="0">'K.L. - VRN SO 02, 03 a 04'!$I$12</definedName>
    <definedName name="dmisto">'K.L. - VRN SO 02, 03 a 04'!$D$13:$G$13</definedName>
    <definedName name="DPHSni">'K.L. - VRN SO 02, 03 a 04'!$G$25</definedName>
    <definedName name="DPHZakl">'K.L. - VRN SO 02, 03 a 04'!$G$27</definedName>
    <definedName name="dpsc" localSheetId="0">'K.L. - VRN SO 02, 03 a 04'!$C$13</definedName>
    <definedName name="IČO" localSheetId="0">'K.L. - VRN SO 02, 03 a 04'!$I$11</definedName>
    <definedName name="Mena">'K.L. - VRN SO 02, 03 a 04'!$J$30</definedName>
    <definedName name="MistoStavby">'K.L. - VRN SO 02, 03 a 04'!$D$4</definedName>
    <definedName name="nazevobjektu">'K.L. - VRN SO 02, 03 a 04'!$D$3</definedName>
    <definedName name="NazevRozpoctu">'[1]Krycí list'!$D$2</definedName>
    <definedName name="NazevStavby" localSheetId="0">'K.L. - VRN SO 02, 03 a 04'!$D$2</definedName>
    <definedName name="nazevstavby">'[1]Krycí list'!$C$7</definedName>
    <definedName name="NazevStavebnihoRozpoctu">'K.L. - VRN SO 02, 03 a 04'!$E$4</definedName>
    <definedName name="oadresa">'K.L. - VRN SO 02, 03 a 04'!$D$6</definedName>
    <definedName name="Objednatel" localSheetId="0">'K.L. - VRN SO 02, 03 a 04'!$D$5</definedName>
    <definedName name="Objekt" localSheetId="0">'K.L. - VRN SO 02, 03 a 04'!$B$39</definedName>
    <definedName name="_xlnm.Print_Area" localSheetId="0">'K.L. - VRN SO 02, 03 a 04'!$A$1:$J$49</definedName>
    <definedName name="_xlnm.Print_Area" localSheetId="2">'VRN SO 02, 03 a 04'!$A$1:$U$21</definedName>
    <definedName name="odic" localSheetId="0">'K.L. - VRN SO 02, 03 a 04'!$I$6</definedName>
    <definedName name="oico" localSheetId="0">'K.L. - VRN SO 02, 03 a 04'!$I$5</definedName>
    <definedName name="omisto" localSheetId="0">'K.L. - VRN SO 02, 03 a 04'!$D$7</definedName>
    <definedName name="onazev" localSheetId="0">'K.L. - VRN SO 02, 03 a 04'!$D$6</definedName>
    <definedName name="opsc" localSheetId="0">'K.L. - VRN SO 02, 03 a 04'!$C$7</definedName>
    <definedName name="padresa">'K.L. - VRN SO 02, 03 a 04'!$D$9</definedName>
    <definedName name="pdic">'K.L. - VRN SO 02, 03 a 04'!$I$9</definedName>
    <definedName name="pico">'K.L. - VRN SO 02, 03 a 04'!$I$8</definedName>
    <definedName name="pmisto">'K.L. - VRN SO 02, 03 a 04'!$D$10</definedName>
    <definedName name="PocetMJ">#REF!</definedName>
    <definedName name="PoptavkaID">'K.L. - VRN SO 02, 03 a 04'!$A$1</definedName>
    <definedName name="pPSC">'K.L. - VRN SO 02, 03 a 04'!$C$10</definedName>
    <definedName name="Projektant">'K.L. - VRN SO 02, 03 a 04'!$D$8</definedName>
    <definedName name="SazbaDPH1" localSheetId="0">'K.L. - VRN SO 02, 03 a 04'!$E$24</definedName>
    <definedName name="SazbaDPH1">'[1]Krycí list'!$C$30</definedName>
    <definedName name="SazbaDPH2" localSheetId="0">'K.L. - VRN SO 02, 03 a 04'!$E$26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VRN SO 02, 03 a 04'!$D$14</definedName>
    <definedName name="Z_B7E7C763_C459_487D_8ABA_5CFDDFBD5A84_.wvu.Cols" localSheetId="0" hidden="1">'K.L. - VRN SO 02, 03 a 04'!$A:$A</definedName>
    <definedName name="Z_B7E7C763_C459_487D_8ABA_5CFDDFBD5A84_.wvu.PrintArea" localSheetId="0" hidden="1">'K.L. - VRN SO 02, 03 a 04'!$B$1:$J$37</definedName>
    <definedName name="ZakladDPHSni">'K.L. - VRN SO 02, 03 a 04'!$G$24</definedName>
    <definedName name="ZakladDPHSniVypocet" localSheetId="0">'K.L. - VRN SO 02, 03 a 04'!$F$41</definedName>
    <definedName name="ZakladDPHZakl">'K.L. - VRN SO 02, 03 a 04'!$G$26</definedName>
    <definedName name="ZakladDPHZaklVypocet" localSheetId="0">'K.L. - VRN SO 02, 03 a 04'!$G$41</definedName>
    <definedName name="Zaokrouhleni">'K.L. - VRN SO 02, 03 a 04'!$G$28</definedName>
    <definedName name="Zhotovitel">'K.L. - VRN SO 02, 03 a 04'!$D$11:$G$11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F41" i="1"/>
  <c r="G41" i="1"/>
  <c r="H40" i="1"/>
  <c r="H41" i="1" s="1"/>
  <c r="J29" i="1"/>
  <c r="J27" i="1"/>
  <c r="G39" i="1"/>
  <c r="F39" i="1"/>
  <c r="J24" i="1"/>
  <c r="J25" i="1"/>
  <c r="J26" i="1"/>
  <c r="J28" i="1"/>
  <c r="E25" i="1"/>
  <c r="E27" i="1"/>
  <c r="I8" i="12" l="1"/>
  <c r="K8" i="12"/>
  <c r="G8" i="12"/>
  <c r="I48" i="1" s="1"/>
  <c r="U8" i="12"/>
  <c r="Q8" i="12"/>
  <c r="O8" i="12"/>
  <c r="G25" i="1"/>
  <c r="G29" i="1"/>
  <c r="M9" i="12"/>
  <c r="M8" i="12" s="1"/>
  <c r="I40" i="1"/>
  <c r="I41" i="1" s="1"/>
  <c r="J40" i="1" s="1"/>
  <c r="J41" i="1" s="1"/>
  <c r="I49" i="1" l="1"/>
  <c r="I20" i="1"/>
  <c r="I22" i="1" s="1"/>
  <c r="G26" i="1" s="1"/>
  <c r="G27" i="1" l="1"/>
  <c r="G30" i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<sst xmlns="http://schemas.openxmlformats.org/spreadsheetml/2006/main" count="163" uniqueCount="120">
  <si>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</si>
  <si>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</si>
  <si>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</si>
  <si>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</si>
  <si>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</si>
  <si>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</si>
  <si>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</si>
  <si>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</si>
  <si>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</si>
  <si>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</si>
  <si>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</si>
  <si>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</si>
  <si>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</si>
  <si>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</si>
  <si>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</si>
  <si>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</si>
  <si>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</si>
  <si>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</si>
  <si>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</si>
  <si>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</si>
  <si>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</si>
  <si>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</si>
  <si>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</si>
  <si>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</si>
  <si>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</si>
  <si>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</si>
  <si>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</si>
  <si>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</si>
  <si>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</si>
  <si>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</si>
  <si>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</si>
  <si>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</si>
  <si>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</si>
  <si>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</si>
  <si>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</si>
  <si>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</si>
  <si>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</si>
  <si>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</si>
  <si>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</si>
  <si>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</si>
  <si>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Vedlejší rozpočtové náklady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</si>
  <si>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</si>
  <si>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</si>
  <si>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</si>
  <si>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</si>
  <si>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</si>
  <si>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</si>
  <si>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</si>
  <si>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</si>
  <si>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</si>
  <si>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</si>
  <si>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</si>
  <si>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</si>
  <si>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</si>
  <si>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</si>
  <si>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</si>
  <si>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</si>
  <si>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</si>
  <si>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</si>
  <si>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</si>
  <si>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</si>
  <si>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</si>
  <si>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</si>
  <si>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</si>
  <si>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</si>
  <si>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</si>
  <si>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</si>
  <si>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</si>
  <si>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</si>
  <si>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</si>
  <si>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</si>
  <si>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</si>
  <si>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</si>
  <si>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</si>
  <si>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</si>
  <si>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</si>
  <si>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</si>
  <si>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</si>
  <si>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005241010R</t>
  </si>
  <si>
    <t>Vypracování dok. skut. prov. stavby (DSPS), + kompletační činnost</t>
  </si>
  <si>
    <t>Soubor</t>
  </si>
  <si>
    <t>POL1_0</t>
  </si>
  <si>
    <t>004111020R</t>
  </si>
  <si>
    <t xml:space="preserve">Vypracování dílenských dokumentací </t>
  </si>
  <si>
    <t>005121010R</t>
  </si>
  <si>
    <t>Vybudování zařízení staveniště + provoz stav.</t>
  </si>
  <si>
    <t>005121020R</t>
  </si>
  <si>
    <t>Vybudování oplocení staveniště + info cedule</t>
  </si>
  <si>
    <t>005121030R</t>
  </si>
  <si>
    <t>Odstranění zařízení staveniště a oplocení staven.</t>
  </si>
  <si>
    <t>005241020R</t>
  </si>
  <si>
    <t>Geodetické zaměření</t>
  </si>
  <si>
    <t>005111021R</t>
  </si>
  <si>
    <t>Vytyčení inženýrských sítí</t>
  </si>
  <si>
    <t>005211020R</t>
  </si>
  <si>
    <t>Ochrana stávaj. inženýrských sítí na staveništi</t>
  </si>
  <si>
    <t>005122010R</t>
  </si>
  <si>
    <t xml:space="preserve">Provoz objednatele </t>
  </si>
  <si>
    <t>005 - Rpol.01</t>
  </si>
  <si>
    <t>Napuštění bazénů vč. jímek vodou - 1040m3, včetně zajištění zkušebního provozu po 14 dní</t>
  </si>
  <si>
    <t>POL99_0</t>
  </si>
  <si>
    <t/>
  </si>
  <si>
    <t>END</t>
  </si>
  <si>
    <t>Položkový rozpočet - výkaz výměr</t>
  </si>
  <si>
    <t>Krycí list - VRN SO 02, 03 a 04, výkaz výměr</t>
  </si>
  <si>
    <t>CODE spol. s r.o.</t>
  </si>
  <si>
    <t>Na Vrtálně 84</t>
  </si>
  <si>
    <t>49286960</t>
  </si>
  <si>
    <t>CZ49286960</t>
  </si>
  <si>
    <t>Město Třeboň</t>
  </si>
  <si>
    <t>Rozšíření wellness centra lázní AURORA, Třeboň</t>
  </si>
  <si>
    <t>Palackého nám. 46/II</t>
  </si>
  <si>
    <t>Třeboň</t>
  </si>
  <si>
    <t>37901</t>
  </si>
  <si>
    <t>00247618</t>
  </si>
  <si>
    <t>CZ00247618</t>
  </si>
  <si>
    <t>Pardubicích</t>
  </si>
  <si>
    <t>Č:</t>
  </si>
  <si>
    <t>VRN SO 02, 03 a 04</t>
  </si>
  <si>
    <t>Vedlejší rozpočtové náklady pro objekty SO 02, SO 03 a SO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</si>
</sst>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5" borderId="34" xfId="0" applyNumberFormat="1" applyFont="1" applyFill="1" applyBorder="1" applyAlignment="1" applyProtection="1">
      <alignment vertical="top" shrinkToFit="1"/>
      <protection locked="0"/>
    </xf>
    <xf numFmtId="4" fontId="16" fillId="5" borderId="39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7" borderId="15" xfId="0" applyNumberFormat="1" applyFont="1" applyFill="1" applyBorder="1" applyAlignment="1" applyProtection="1">
      <alignment horizontal="right" vertical="center" indent="1"/>
    </xf>
    <xf numFmtId="4" fontId="11" fillId="7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2" fontId="12" fillId="2" borderId="7" xfId="0" applyNumberFormat="1" applyFont="1" applyFill="1" applyBorder="1" applyAlignment="1" applyProtection="1">
      <alignment horizontal="righ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" fontId="12" fillId="2" borderId="7" xfId="0" applyNumberFormat="1" applyFont="1" applyFill="1" applyBorder="1" applyAlignment="1" applyProtection="1">
      <alignment horizontal="righ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4" fontId="7" fillId="6" borderId="21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2" xfId="0" applyFont="1" applyFill="1" applyBorder="1" applyAlignment="1" applyProtection="1">
      <alignment horizontal="left" vertical="top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72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4" fontId="0" fillId="6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2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2" fontId="16" fillId="0" borderId="39" xfId="0" applyNumberFormat="1" applyFont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50" xfId="0" applyNumberForma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167" customWidth="1"/>
    <col min="8" max="8" width="12.7109375" style="18" customWidth="1"/>
    <col min="9" max="9" width="12.7109375" style="167" customWidth="1"/>
    <col min="10" max="10" width="6.7109375" style="167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 x14ac:dyDescent="0.2">
      <c r="A1" s="14" t="s">
        <v>34</v>
      </c>
      <c r="B1" s="15" t="s">
        <v>104</v>
      </c>
      <c r="C1" s="16"/>
      <c r="D1" s="16"/>
      <c r="E1" s="16"/>
      <c r="F1" s="16"/>
      <c r="G1" s="16"/>
      <c r="H1" s="16"/>
      <c r="I1" s="16"/>
      <c r="J1" s="17"/>
    </row>
    <row r="2" spans="1:15" ht="23.25" customHeight="1" x14ac:dyDescent="0.2">
      <c r="A2" s="19"/>
      <c r="B2" s="20" t="s">
        <v>36</v>
      </c>
      <c r="C2" s="21"/>
      <c r="D2" s="22" t="s">
        <v>110</v>
      </c>
      <c r="E2" s="23"/>
      <c r="F2" s="23"/>
      <c r="G2" s="23"/>
      <c r="H2" s="23"/>
      <c r="I2" s="23"/>
      <c r="J2" s="24"/>
      <c r="O2" s="25"/>
    </row>
    <row r="3" spans="1:15" ht="23.25" hidden="1" customHeight="1" x14ac:dyDescent="0.2">
      <c r="A3" s="19"/>
      <c r="B3" s="26" t="s">
        <v>38</v>
      </c>
      <c r="C3" s="27"/>
      <c r="D3" s="28"/>
      <c r="E3" s="29"/>
      <c r="F3" s="29"/>
      <c r="G3" s="29"/>
      <c r="H3" s="29"/>
      <c r="I3" s="29"/>
      <c r="J3" s="30"/>
    </row>
    <row r="4" spans="1:15" ht="23.25" hidden="1" customHeight="1" x14ac:dyDescent="0.2">
      <c r="A4" s="19"/>
      <c r="B4" s="31" t="s">
        <v>39</v>
      </c>
      <c r="C4" s="32"/>
      <c r="D4" s="33"/>
      <c r="E4" s="33"/>
      <c r="F4" s="34"/>
      <c r="G4" s="35"/>
      <c r="H4" s="34"/>
      <c r="I4" s="35"/>
      <c r="J4" s="36"/>
    </row>
    <row r="5" spans="1:15" ht="24" customHeight="1" x14ac:dyDescent="0.2">
      <c r="A5" s="19"/>
      <c r="B5" s="37" t="s">
        <v>20</v>
      </c>
      <c r="C5" s="38"/>
      <c r="D5" s="39" t="s">
        <v>109</v>
      </c>
      <c r="E5" s="40"/>
      <c r="F5" s="40"/>
      <c r="G5" s="40"/>
      <c r="H5" s="41" t="s">
        <v>31</v>
      </c>
      <c r="I5" s="39" t="s">
        <v>114</v>
      </c>
      <c r="J5" s="42"/>
    </row>
    <row r="6" spans="1:15" ht="15.75" customHeight="1" x14ac:dyDescent="0.2">
      <c r="A6" s="19"/>
      <c r="B6" s="43"/>
      <c r="C6" s="40"/>
      <c r="D6" s="39" t="s">
        <v>111</v>
      </c>
      <c r="E6" s="40"/>
      <c r="F6" s="40"/>
      <c r="G6" s="40"/>
      <c r="H6" s="41" t="s">
        <v>32</v>
      </c>
      <c r="I6" s="39" t="s">
        <v>115</v>
      </c>
      <c r="J6" s="42"/>
    </row>
    <row r="7" spans="1:15" ht="15.75" customHeight="1" x14ac:dyDescent="0.2">
      <c r="A7" s="19"/>
      <c r="B7" s="44"/>
      <c r="C7" s="45" t="s">
        <v>113</v>
      </c>
      <c r="D7" s="46" t="s">
        <v>112</v>
      </c>
      <c r="E7" s="47"/>
      <c r="F7" s="47"/>
      <c r="G7" s="47"/>
      <c r="H7" s="48"/>
      <c r="I7" s="47"/>
      <c r="J7" s="49"/>
    </row>
    <row r="8" spans="1:15" ht="24" hidden="1" customHeight="1" x14ac:dyDescent="0.2">
      <c r="A8" s="19"/>
      <c r="B8" s="37" t="s">
        <v>18</v>
      </c>
      <c r="C8" s="38"/>
      <c r="D8" s="50"/>
      <c r="E8" s="38"/>
      <c r="F8" s="38"/>
      <c r="G8" s="51"/>
      <c r="H8" s="41" t="s">
        <v>31</v>
      </c>
      <c r="I8" s="52"/>
      <c r="J8" s="42"/>
    </row>
    <row r="9" spans="1:15" ht="15.75" hidden="1" customHeight="1" x14ac:dyDescent="0.2">
      <c r="A9" s="19"/>
      <c r="B9" s="19"/>
      <c r="C9" s="38"/>
      <c r="D9" s="50"/>
      <c r="E9" s="38"/>
      <c r="F9" s="38"/>
      <c r="G9" s="51"/>
      <c r="H9" s="41" t="s">
        <v>32</v>
      </c>
      <c r="I9" s="52"/>
      <c r="J9" s="42"/>
    </row>
    <row r="10" spans="1:15" ht="15.75" hidden="1" customHeight="1" x14ac:dyDescent="0.2">
      <c r="A10" s="19"/>
      <c r="B10" s="53"/>
      <c r="C10" s="54"/>
      <c r="D10" s="55"/>
      <c r="E10" s="56"/>
      <c r="F10" s="56"/>
      <c r="G10" s="57"/>
      <c r="H10" s="57"/>
      <c r="I10" s="58"/>
      <c r="J10" s="49"/>
    </row>
    <row r="11" spans="1:15" ht="24" customHeight="1" x14ac:dyDescent="0.2">
      <c r="A11" s="19"/>
      <c r="B11" s="37" t="s">
        <v>18</v>
      </c>
      <c r="C11" s="38"/>
      <c r="D11" s="59" t="s">
        <v>105</v>
      </c>
      <c r="E11" s="59"/>
      <c r="F11" s="59"/>
      <c r="G11" s="59"/>
      <c r="H11" s="41" t="s">
        <v>31</v>
      </c>
      <c r="I11" s="60" t="s">
        <v>107</v>
      </c>
      <c r="J11" s="42"/>
    </row>
    <row r="12" spans="1:15" ht="15.75" customHeight="1" x14ac:dyDescent="0.2">
      <c r="A12" s="19"/>
      <c r="B12" s="43"/>
      <c r="C12" s="40"/>
      <c r="D12" s="61" t="s">
        <v>106</v>
      </c>
      <c r="E12" s="61"/>
      <c r="F12" s="61"/>
      <c r="G12" s="61"/>
      <c r="H12" s="41" t="s">
        <v>32</v>
      </c>
      <c r="I12" s="60" t="s">
        <v>108</v>
      </c>
      <c r="J12" s="42"/>
    </row>
    <row r="13" spans="1:15" ht="15.75" customHeight="1" x14ac:dyDescent="0.2">
      <c r="A13" s="19"/>
      <c r="B13" s="44"/>
      <c r="C13" s="62" t="s">
        <v>43</v>
      </c>
      <c r="D13" s="63" t="s">
        <v>42</v>
      </c>
      <c r="E13" s="63"/>
      <c r="F13" s="63"/>
      <c r="G13" s="63"/>
      <c r="H13" s="64"/>
      <c r="I13" s="47"/>
      <c r="J13" s="49"/>
    </row>
    <row r="14" spans="1:15" ht="24" hidden="1" customHeight="1" x14ac:dyDescent="0.2">
      <c r="A14" s="19"/>
      <c r="B14" s="65" t="s">
        <v>19</v>
      </c>
      <c r="C14" s="66"/>
      <c r="D14" s="67"/>
      <c r="E14" s="68"/>
      <c r="F14" s="68"/>
      <c r="G14" s="68"/>
      <c r="H14" s="69"/>
      <c r="I14" s="68"/>
      <c r="J14" s="70"/>
    </row>
    <row r="15" spans="1:15" ht="18" customHeight="1" x14ac:dyDescent="0.2">
      <c r="A15" s="19"/>
      <c r="B15" s="71" t="s">
        <v>19</v>
      </c>
      <c r="C15" s="72"/>
      <c r="D15" s="188" t="s">
        <v>41</v>
      </c>
      <c r="E15" s="188"/>
      <c r="F15" s="188"/>
      <c r="G15" s="188"/>
      <c r="H15" s="188"/>
      <c r="I15" s="188"/>
      <c r="J15" s="189"/>
    </row>
    <row r="16" spans="1:15" ht="32.25" customHeight="1" x14ac:dyDescent="0.2">
      <c r="A16" s="19"/>
      <c r="B16" s="53" t="s">
        <v>29</v>
      </c>
      <c r="C16" s="73"/>
      <c r="D16" s="57"/>
      <c r="E16" s="74"/>
      <c r="F16" s="74"/>
      <c r="G16" s="75"/>
      <c r="H16" s="75"/>
      <c r="I16" s="75" t="s">
        <v>26</v>
      </c>
      <c r="J16" s="76"/>
    </row>
    <row r="17" spans="1:10" ht="23.25" customHeight="1" x14ac:dyDescent="0.2">
      <c r="A17" s="77" t="s">
        <v>22</v>
      </c>
      <c r="B17" s="78"/>
      <c r="C17" s="79"/>
      <c r="D17" s="80"/>
      <c r="E17" s="81"/>
      <c r="F17" s="82"/>
      <c r="G17" s="81"/>
      <c r="H17" s="82"/>
      <c r="I17" s="81"/>
      <c r="J17" s="83"/>
    </row>
    <row r="18" spans="1:10" ht="23.25" customHeight="1" x14ac:dyDescent="0.2">
      <c r="A18" s="77" t="s">
        <v>23</v>
      </c>
      <c r="B18" s="78"/>
      <c r="C18" s="79"/>
      <c r="D18" s="80"/>
      <c r="E18" s="81"/>
      <c r="F18" s="82"/>
      <c r="G18" s="81"/>
      <c r="H18" s="82"/>
      <c r="I18" s="81"/>
      <c r="J18" s="83"/>
    </row>
    <row r="19" spans="1:10" ht="23.25" customHeight="1" x14ac:dyDescent="0.2">
      <c r="A19" s="77" t="s">
        <v>24</v>
      </c>
      <c r="B19" s="78"/>
      <c r="C19" s="79"/>
      <c r="D19" s="80"/>
      <c r="E19" s="81"/>
      <c r="F19" s="82"/>
      <c r="G19" s="81"/>
      <c r="H19" s="82"/>
      <c r="I19" s="81"/>
      <c r="J19" s="83"/>
    </row>
    <row r="20" spans="1:10" ht="23.25" customHeight="1" x14ac:dyDescent="0.2">
      <c r="A20" s="77" t="s">
        <v>49</v>
      </c>
      <c r="B20" s="78" t="s">
        <v>25</v>
      </c>
      <c r="C20" s="79"/>
      <c r="D20" s="80"/>
      <c r="E20" s="81"/>
      <c r="F20" s="82"/>
      <c r="G20" s="81"/>
      <c r="H20" s="82"/>
      <c r="I20" s="84">
        <f>SUMIF(F48:F48,A20,I48:I48)</f>
        <v>0</v>
      </c>
      <c r="J20" s="85"/>
    </row>
    <row r="21" spans="1:10" ht="23.25" customHeight="1" x14ac:dyDescent="0.2">
      <c r="A21" s="77" t="s">
        <v>50</v>
      </c>
      <c r="B21" s="78"/>
      <c r="C21" s="79"/>
      <c r="D21" s="80"/>
      <c r="E21" s="81"/>
      <c r="F21" s="82"/>
      <c r="G21" s="81"/>
      <c r="H21" s="82"/>
      <c r="I21" s="81"/>
      <c r="J21" s="83"/>
    </row>
    <row r="22" spans="1:10" ht="23.25" customHeight="1" x14ac:dyDescent="0.2">
      <c r="A22" s="19"/>
      <c r="B22" s="86" t="s">
        <v>26</v>
      </c>
      <c r="C22" s="87"/>
      <c r="D22" s="88"/>
      <c r="E22" s="89"/>
      <c r="F22" s="90"/>
      <c r="G22" s="89"/>
      <c r="H22" s="90"/>
      <c r="I22" s="91">
        <f>SUM(I17:J21)</f>
        <v>0</v>
      </c>
      <c r="J22" s="92"/>
    </row>
    <row r="23" spans="1:10" ht="33" customHeight="1" x14ac:dyDescent="0.2">
      <c r="A23" s="19"/>
      <c r="B23" s="93" t="s">
        <v>30</v>
      </c>
      <c r="C23" s="79"/>
      <c r="D23" s="80"/>
      <c r="E23" s="94"/>
      <c r="F23" s="95"/>
      <c r="G23" s="96"/>
      <c r="H23" s="96"/>
      <c r="I23" s="96"/>
      <c r="J23" s="97"/>
    </row>
    <row r="24" spans="1:10" ht="23.25" customHeight="1" x14ac:dyDescent="0.2">
      <c r="A24" s="19"/>
      <c r="B24" s="98" t="s">
        <v>11</v>
      </c>
      <c r="C24" s="79"/>
      <c r="D24" s="80"/>
      <c r="E24" s="99">
        <v>15</v>
      </c>
      <c r="F24" s="95" t="s">
        <v>0</v>
      </c>
      <c r="G24" s="100">
        <v>0</v>
      </c>
      <c r="H24" s="101"/>
      <c r="I24" s="101"/>
      <c r="J24" s="97" t="str">
        <f t="shared" ref="J24:J29" si="0">Mena</f>
        <v>CZK</v>
      </c>
    </row>
    <row r="25" spans="1:10" ht="23.25" customHeight="1" x14ac:dyDescent="0.2">
      <c r="A25" s="19"/>
      <c r="B25" s="98" t="s">
        <v>12</v>
      </c>
      <c r="C25" s="79"/>
      <c r="D25" s="80"/>
      <c r="E25" s="99">
        <f>SazbaDPH1</f>
        <v>15</v>
      </c>
      <c r="F25" s="95" t="s">
        <v>0</v>
      </c>
      <c r="G25" s="102">
        <f>ZakladDPHSni*SazbaDPH1/100</f>
        <v>0</v>
      </c>
      <c r="H25" s="103"/>
      <c r="I25" s="103"/>
      <c r="J25" s="97" t="str">
        <f t="shared" si="0"/>
        <v>CZK</v>
      </c>
    </row>
    <row r="26" spans="1:10" ht="23.25" customHeight="1" x14ac:dyDescent="0.2">
      <c r="A26" s="19"/>
      <c r="B26" s="98" t="s">
        <v>13</v>
      </c>
      <c r="C26" s="79"/>
      <c r="D26" s="80"/>
      <c r="E26" s="99">
        <v>21</v>
      </c>
      <c r="F26" s="95" t="s">
        <v>0</v>
      </c>
      <c r="G26" s="100">
        <f>SUM(I22)</f>
        <v>0</v>
      </c>
      <c r="H26" s="101"/>
      <c r="I26" s="101"/>
      <c r="J26" s="97" t="str">
        <f t="shared" si="0"/>
        <v>CZK</v>
      </c>
    </row>
    <row r="27" spans="1:10" ht="23.25" customHeight="1" x14ac:dyDescent="0.2">
      <c r="A27" s="19"/>
      <c r="B27" s="104" t="s">
        <v>14</v>
      </c>
      <c r="C27" s="105"/>
      <c r="D27" s="106"/>
      <c r="E27" s="107">
        <f>SazbaDPH2</f>
        <v>21</v>
      </c>
      <c r="F27" s="108" t="s">
        <v>0</v>
      </c>
      <c r="G27" s="109">
        <f>ZakladDPHZakl*SazbaDPH2/100</f>
        <v>0</v>
      </c>
      <c r="H27" s="110"/>
      <c r="I27" s="110"/>
      <c r="J27" s="111" t="str">
        <f t="shared" si="0"/>
        <v>CZK</v>
      </c>
    </row>
    <row r="28" spans="1:10" ht="23.25" customHeight="1" thickBot="1" x14ac:dyDescent="0.25">
      <c r="A28" s="19"/>
      <c r="B28" s="112" t="s">
        <v>4</v>
      </c>
      <c r="C28" s="113"/>
      <c r="D28" s="114"/>
      <c r="E28" s="113"/>
      <c r="F28" s="115"/>
      <c r="G28" s="116">
        <f>CenaCelkem-DPHZakl-ZakladDPHZakl</f>
        <v>0</v>
      </c>
      <c r="H28" s="116"/>
      <c r="I28" s="116"/>
      <c r="J28" s="117" t="str">
        <f t="shared" si="0"/>
        <v>CZK</v>
      </c>
    </row>
    <row r="29" spans="1:10" ht="27.75" hidden="1" customHeight="1" thickBot="1" x14ac:dyDescent="0.25">
      <c r="A29" s="19"/>
      <c r="B29" s="118" t="s">
        <v>21</v>
      </c>
      <c r="C29" s="119"/>
      <c r="D29" s="119"/>
      <c r="E29" s="120"/>
      <c r="F29" s="121"/>
      <c r="G29" s="122" t="e">
        <f>ZakladDPHSniVypocet+ZakladDPHZaklVypocet</f>
        <v>#REF!</v>
      </c>
      <c r="H29" s="122"/>
      <c r="I29" s="122"/>
      <c r="J29" s="123" t="str">
        <f t="shared" si="0"/>
        <v>CZK</v>
      </c>
    </row>
    <row r="30" spans="1:10" ht="27.75" customHeight="1" thickBot="1" x14ac:dyDescent="0.25">
      <c r="A30" s="19"/>
      <c r="B30" s="118" t="s">
        <v>33</v>
      </c>
      <c r="C30" s="124"/>
      <c r="D30" s="124"/>
      <c r="E30" s="124"/>
      <c r="F30" s="124"/>
      <c r="G30" s="125">
        <f>ROUND(SUM(ZakladDPHZakl+DPHZakl),0)</f>
        <v>0</v>
      </c>
      <c r="H30" s="125"/>
      <c r="I30" s="125"/>
      <c r="J30" s="126" t="s">
        <v>46</v>
      </c>
    </row>
    <row r="31" spans="1:10" ht="12.75" customHeight="1" x14ac:dyDescent="0.2">
      <c r="A31" s="19"/>
      <c r="B31" s="19"/>
      <c r="C31" s="38"/>
      <c r="D31" s="38"/>
      <c r="E31" s="38"/>
      <c r="F31" s="38"/>
      <c r="G31" s="51"/>
      <c r="H31" s="38"/>
      <c r="I31" s="51"/>
      <c r="J31" s="127"/>
    </row>
    <row r="32" spans="1:10" ht="30" customHeight="1" x14ac:dyDescent="0.2">
      <c r="A32" s="19"/>
      <c r="B32" s="19"/>
      <c r="C32" s="38"/>
      <c r="D32" s="38"/>
      <c r="E32" s="38"/>
      <c r="F32" s="38"/>
      <c r="G32" s="51"/>
      <c r="H32" s="38"/>
      <c r="I32" s="51"/>
      <c r="J32" s="127"/>
    </row>
    <row r="33" spans="1:10" ht="18.75" customHeight="1" x14ac:dyDescent="0.2">
      <c r="A33" s="19"/>
      <c r="B33" s="128"/>
      <c r="C33" s="129" t="s">
        <v>10</v>
      </c>
      <c r="D33" s="190" t="s">
        <v>116</v>
      </c>
      <c r="E33" s="130"/>
      <c r="F33" s="129" t="s">
        <v>9</v>
      </c>
      <c r="G33" s="130"/>
      <c r="H33" s="191">
        <v>44022</v>
      </c>
      <c r="I33" s="130"/>
      <c r="J33" s="127"/>
    </row>
    <row r="34" spans="1:10" ht="47.25" customHeight="1" x14ac:dyDescent="0.2">
      <c r="A34" s="19"/>
      <c r="B34" s="19"/>
      <c r="C34" s="38"/>
      <c r="D34" s="38"/>
      <c r="E34" s="38"/>
      <c r="F34" s="38"/>
      <c r="G34" s="51"/>
      <c r="H34" s="38"/>
      <c r="I34" s="51"/>
      <c r="J34" s="127"/>
    </row>
    <row r="35" spans="1:10" s="136" customFormat="1" ht="18.75" customHeight="1" x14ac:dyDescent="0.2">
      <c r="A35" s="131"/>
      <c r="B35" s="131"/>
      <c r="C35" s="132"/>
      <c r="D35" s="133"/>
      <c r="E35" s="133"/>
      <c r="F35" s="132"/>
      <c r="G35" s="134"/>
      <c r="H35" s="133"/>
      <c r="I35" s="134"/>
      <c r="J35" s="135"/>
    </row>
    <row r="36" spans="1:10" ht="12.75" customHeight="1" x14ac:dyDescent="0.2">
      <c r="A36" s="19"/>
      <c r="B36" s="19"/>
      <c r="C36" s="38"/>
      <c r="D36" s="137" t="s">
        <v>2</v>
      </c>
      <c r="E36" s="137"/>
      <c r="F36" s="38"/>
      <c r="G36" s="51"/>
      <c r="H36" s="138" t="s">
        <v>3</v>
      </c>
      <c r="I36" s="51"/>
      <c r="J36" s="127"/>
    </row>
    <row r="37" spans="1:10" ht="13.5" customHeight="1" thickBot="1" x14ac:dyDescent="0.25">
      <c r="A37" s="139"/>
      <c r="B37" s="139"/>
      <c r="C37" s="140"/>
      <c r="D37" s="140"/>
      <c r="E37" s="140"/>
      <c r="F37" s="140"/>
      <c r="G37" s="141"/>
      <c r="H37" s="140"/>
      <c r="I37" s="141"/>
      <c r="J37" s="142"/>
    </row>
    <row r="38" spans="1:10" ht="27" hidden="1" customHeight="1" x14ac:dyDescent="0.25">
      <c r="B38" s="143" t="s">
        <v>15</v>
      </c>
      <c r="C38" s="144"/>
      <c r="D38" s="144"/>
      <c r="E38" s="144"/>
      <c r="F38" s="145"/>
      <c r="G38" s="145"/>
      <c r="H38" s="145"/>
      <c r="I38" s="145"/>
      <c r="J38" s="144"/>
    </row>
    <row r="39" spans="1:10" ht="25.5" hidden="1" customHeight="1" x14ac:dyDescent="0.2">
      <c r="A39" s="146" t="s">
        <v>35</v>
      </c>
      <c r="B39" s="147" t="s">
        <v>16</v>
      </c>
      <c r="C39" s="148" t="s">
        <v>5</v>
      </c>
      <c r="D39" s="149"/>
      <c r="E39" s="149"/>
      <c r="F39" s="150" t="str">
        <f>B24</f>
        <v>Základ pro sníženou DPH</v>
      </c>
      <c r="G39" s="150" t="str">
        <f>B26</f>
        <v>Základ pro základní DPH</v>
      </c>
      <c r="H39" s="151" t="s">
        <v>17</v>
      </c>
      <c r="I39" s="151" t="s">
        <v>1</v>
      </c>
      <c r="J39" s="152" t="s">
        <v>0</v>
      </c>
    </row>
    <row r="40" spans="1:10" ht="25.5" hidden="1" customHeight="1" x14ac:dyDescent="0.2">
      <c r="A40" s="146">
        <v>1</v>
      </c>
      <c r="B40" s="153" t="s">
        <v>44</v>
      </c>
      <c r="C40" s="154" t="s">
        <v>40</v>
      </c>
      <c r="D40" s="155"/>
      <c r="E40" s="155"/>
      <c r="F40" s="156" t="e">
        <f>'VRN SO 02, 03 a 04'!#REF!</f>
        <v>#REF!</v>
      </c>
      <c r="G40" s="157" t="e">
        <f>'VRN SO 02, 03 a 04'!#REF!</f>
        <v>#REF!</v>
      </c>
      <c r="H40" s="158" t="e">
        <f>(F40*SazbaDPH1/100)+(G40*SazbaDPH2/100)</f>
        <v>#REF!</v>
      </c>
      <c r="I40" s="158" t="e">
        <f>F40+G40+H40</f>
        <v>#REF!</v>
      </c>
      <c r="J40" s="159" t="e">
        <f>IF(CenaCelkemVypocet=0,"",I40/CenaCelkemVypocet*100)</f>
        <v>#REF!</v>
      </c>
    </row>
    <row r="41" spans="1:10" ht="25.5" hidden="1" customHeight="1" x14ac:dyDescent="0.2">
      <c r="A41" s="146"/>
      <c r="B41" s="160" t="s">
        <v>45</v>
      </c>
      <c r="C41" s="161"/>
      <c r="D41" s="161"/>
      <c r="E41" s="162"/>
      <c r="F41" s="163" t="e">
        <f>SUMIF(A40:A40,"=1",F40:F40)</f>
        <v>#REF!</v>
      </c>
      <c r="G41" s="164" t="e">
        <f>SUMIF(A40:A40,"=1",G40:G40)</f>
        <v>#REF!</v>
      </c>
      <c r="H41" s="164" t="e">
        <f>SUMIF(A40:A40,"=1",H40:H40)</f>
        <v>#REF!</v>
      </c>
      <c r="I41" s="164" t="e">
        <f>SUMIF(A40:A40,"=1",I40:I40)</f>
        <v>#REF!</v>
      </c>
      <c r="J41" s="165" t="e">
        <f>SUMIF(A40:A40,"=1",J40:J40)</f>
        <v>#REF!</v>
      </c>
    </row>
    <row r="45" spans="1:10" ht="15.75" x14ac:dyDescent="0.25">
      <c r="B45" s="166" t="s">
        <v>47</v>
      </c>
    </row>
    <row r="47" spans="1:10" ht="25.5" customHeight="1" x14ac:dyDescent="0.2">
      <c r="A47" s="168"/>
      <c r="B47" s="169" t="s">
        <v>16</v>
      </c>
      <c r="C47" s="169" t="s">
        <v>5</v>
      </c>
      <c r="D47" s="170"/>
      <c r="E47" s="170"/>
      <c r="F47" s="171" t="s">
        <v>48</v>
      </c>
      <c r="G47" s="171"/>
      <c r="H47" s="171"/>
      <c r="I47" s="172" t="s">
        <v>26</v>
      </c>
      <c r="J47" s="172"/>
    </row>
    <row r="48" spans="1:10" ht="25.5" customHeight="1" x14ac:dyDescent="0.2">
      <c r="A48" s="173"/>
      <c r="B48" s="174" t="s">
        <v>49</v>
      </c>
      <c r="C48" s="175" t="s">
        <v>25</v>
      </c>
      <c r="D48" s="176"/>
      <c r="E48" s="176"/>
      <c r="F48" s="177" t="s">
        <v>49</v>
      </c>
      <c r="G48" s="178"/>
      <c r="H48" s="178"/>
      <c r="I48" s="179">
        <f>'VRN SO 02, 03 a 04'!G8</f>
        <v>0</v>
      </c>
      <c r="J48" s="179"/>
    </row>
    <row r="49" spans="1:10" ht="25.5" customHeight="1" x14ac:dyDescent="0.2">
      <c r="A49" s="180"/>
      <c r="B49" s="181" t="s">
        <v>1</v>
      </c>
      <c r="C49" s="181"/>
      <c r="D49" s="182"/>
      <c r="E49" s="182"/>
      <c r="F49" s="183"/>
      <c r="G49" s="184"/>
      <c r="H49" s="184"/>
      <c r="I49" s="185">
        <f>I48</f>
        <v>0</v>
      </c>
      <c r="J49" s="185"/>
    </row>
    <row r="50" spans="1:10" x14ac:dyDescent="0.2">
      <c r="F50" s="186"/>
      <c r="G50" s="187"/>
      <c r="H50" s="186"/>
      <c r="I50" s="187"/>
      <c r="J50" s="187"/>
    </row>
    <row r="51" spans="1:10" x14ac:dyDescent="0.2">
      <c r="F51" s="186"/>
      <c r="G51" s="187"/>
      <c r="H51" s="186"/>
      <c r="I51" s="187"/>
      <c r="J51" s="187"/>
    </row>
    <row r="52" spans="1:10" x14ac:dyDescent="0.2">
      <c r="F52" s="186"/>
      <c r="G52" s="187"/>
      <c r="H52" s="186"/>
      <c r="I52" s="187"/>
      <c r="J52" s="187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0:E40"/>
    <mergeCell ref="B41:E41"/>
    <mergeCell ref="I47:J47"/>
    <mergeCell ref="I48:J48"/>
    <mergeCell ref="C48:E48"/>
    <mergeCell ref="I49:J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D15:J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" t="s">
        <v>6</v>
      </c>
      <c r="B1" s="8"/>
      <c r="C1" s="9"/>
      <c r="D1" s="8"/>
      <c r="E1" s="8"/>
      <c r="F1" s="8"/>
      <c r="G1" s="8"/>
    </row>
    <row r="2" spans="1:7" ht="24.95" customHeight="1" x14ac:dyDescent="0.2">
      <c r="A2" s="7" t="s">
        <v>37</v>
      </c>
      <c r="B2" s="6"/>
      <c r="C2" s="10"/>
      <c r="D2" s="10"/>
      <c r="E2" s="10"/>
      <c r="F2" s="10"/>
      <c r="G2" s="11"/>
    </row>
    <row r="3" spans="1:7" ht="24.95" hidden="1" customHeight="1" x14ac:dyDescent="0.2">
      <c r="A3" s="7" t="s">
        <v>7</v>
      </c>
      <c r="B3" s="6"/>
      <c r="C3" s="10"/>
      <c r="D3" s="10"/>
      <c r="E3" s="10"/>
      <c r="F3" s="10"/>
      <c r="G3" s="11"/>
    </row>
    <row r="4" spans="1:7" ht="24.95" hidden="1" customHeight="1" x14ac:dyDescent="0.2">
      <c r="A4" s="7" t="s">
        <v>8</v>
      </c>
      <c r="B4" s="6"/>
      <c r="C4" s="10"/>
      <c r="D4" s="10"/>
      <c r="E4" s="10"/>
      <c r="F4" s="10"/>
      <c r="G4" s="1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"/>
  <sheetViews>
    <sheetView workbookViewId="0">
      <selection activeCell="Y22" sqref="Y22"/>
    </sheetView>
  </sheetViews>
  <sheetFormatPr defaultRowHeight="12.75" outlineLevelRow="1" x14ac:dyDescent="0.2"/>
  <cols>
    <col min="1" max="1" width="4.28515625" style="18" customWidth="1"/>
    <col min="2" max="2" width="14.42578125" style="208" customWidth="1"/>
    <col min="3" max="3" width="38.28515625" style="208" customWidth="1"/>
    <col min="4" max="4" width="4.5703125" style="18" customWidth="1"/>
    <col min="5" max="5" width="10.5703125" style="18" customWidth="1"/>
    <col min="6" max="6" width="9.85546875" style="251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 x14ac:dyDescent="0.25">
      <c r="A1" s="192" t="s">
        <v>103</v>
      </c>
      <c r="B1" s="192"/>
      <c r="C1" s="192"/>
      <c r="D1" s="192"/>
      <c r="E1" s="192"/>
      <c r="F1" s="247"/>
      <c r="G1" s="193"/>
      <c r="AE1" s="18" t="s">
        <v>52</v>
      </c>
    </row>
    <row r="2" spans="1:60" ht="24.95" customHeight="1" x14ac:dyDescent="0.2">
      <c r="A2" s="194" t="s">
        <v>51</v>
      </c>
      <c r="B2" s="195"/>
      <c r="C2" s="195" t="s">
        <v>118</v>
      </c>
      <c r="D2" s="196"/>
      <c r="E2" s="196"/>
      <c r="F2" s="248"/>
      <c r="G2" s="197"/>
      <c r="AE2" s="18" t="s">
        <v>53</v>
      </c>
    </row>
    <row r="3" spans="1:60" ht="24.95" hidden="1" customHeight="1" x14ac:dyDescent="0.2">
      <c r="A3" s="198" t="s">
        <v>7</v>
      </c>
      <c r="B3" s="199"/>
      <c r="C3" s="199"/>
      <c r="D3" s="200"/>
      <c r="E3" s="200"/>
      <c r="F3" s="249"/>
      <c r="G3" s="201"/>
      <c r="AE3" s="18" t="s">
        <v>54</v>
      </c>
    </row>
    <row r="4" spans="1:60" ht="24.95" hidden="1" customHeight="1" x14ac:dyDescent="0.2">
      <c r="A4" s="198" t="s">
        <v>8</v>
      </c>
      <c r="B4" s="199"/>
      <c r="C4" s="199"/>
      <c r="D4" s="200"/>
      <c r="E4" s="200"/>
      <c r="F4" s="249"/>
      <c r="G4" s="201"/>
      <c r="AE4" s="18" t="s">
        <v>55</v>
      </c>
    </row>
    <row r="5" spans="1:60" ht="12.75" hidden="1" customHeight="1" x14ac:dyDescent="0.2">
      <c r="A5" s="202" t="s">
        <v>56</v>
      </c>
      <c r="B5" s="203"/>
      <c r="C5" s="204"/>
      <c r="D5" s="205"/>
      <c r="E5" s="205"/>
      <c r="F5" s="250"/>
      <c r="G5" s="206"/>
      <c r="AE5" s="18" t="s">
        <v>57</v>
      </c>
    </row>
    <row r="6" spans="1:60" ht="24" customHeight="1" x14ac:dyDescent="0.2">
      <c r="A6" s="207" t="s">
        <v>117</v>
      </c>
      <c r="C6" s="209" t="s">
        <v>119</v>
      </c>
      <c r="G6" s="210"/>
    </row>
    <row r="7" spans="1:60" ht="38.25" x14ac:dyDescent="0.2">
      <c r="A7" s="211" t="s">
        <v>58</v>
      </c>
      <c r="B7" s="212" t="s">
        <v>59</v>
      </c>
      <c r="C7" s="212" t="s">
        <v>60</v>
      </c>
      <c r="D7" s="211" t="s">
        <v>61</v>
      </c>
      <c r="E7" s="211" t="s">
        <v>62</v>
      </c>
      <c r="F7" s="252" t="s">
        <v>63</v>
      </c>
      <c r="G7" s="213" t="s">
        <v>26</v>
      </c>
      <c r="H7" s="214" t="s">
        <v>27</v>
      </c>
      <c r="I7" s="214" t="s">
        <v>64</v>
      </c>
      <c r="J7" s="214" t="s">
        <v>28</v>
      </c>
      <c r="K7" s="214" t="s">
        <v>65</v>
      </c>
      <c r="L7" s="214" t="s">
        <v>66</v>
      </c>
      <c r="M7" s="214" t="s">
        <v>67</v>
      </c>
      <c r="N7" s="214" t="s">
        <v>68</v>
      </c>
      <c r="O7" s="214" t="s">
        <v>69</v>
      </c>
      <c r="P7" s="214" t="s">
        <v>70</v>
      </c>
      <c r="Q7" s="214" t="s">
        <v>71</v>
      </c>
      <c r="R7" s="214" t="s">
        <v>72</v>
      </c>
      <c r="S7" s="214" t="s">
        <v>73</v>
      </c>
      <c r="T7" s="214" t="s">
        <v>74</v>
      </c>
      <c r="U7" s="215" t="s">
        <v>75</v>
      </c>
    </row>
    <row r="8" spans="1:60" x14ac:dyDescent="0.2">
      <c r="A8" s="216" t="s">
        <v>76</v>
      </c>
      <c r="B8" s="217" t="s">
        <v>49</v>
      </c>
      <c r="C8" s="218" t="s">
        <v>25</v>
      </c>
      <c r="D8" s="219"/>
      <c r="E8" s="220"/>
      <c r="F8" s="253"/>
      <c r="G8" s="222">
        <f>SUMIF(AE9:AE18,"&lt;&gt;NOR",G9:G18)</f>
        <v>0</v>
      </c>
      <c r="H8" s="221"/>
      <c r="I8" s="221">
        <f>SUM(I9:I18)</f>
        <v>0</v>
      </c>
      <c r="J8" s="221"/>
      <c r="K8" s="221">
        <f>SUM(K9:K18)</f>
        <v>0</v>
      </c>
      <c r="L8" s="221"/>
      <c r="M8" s="221">
        <f>SUM(M9:M18)</f>
        <v>0</v>
      </c>
      <c r="N8" s="223"/>
      <c r="O8" s="223">
        <f>SUM(O9:O18)</f>
        <v>0</v>
      </c>
      <c r="P8" s="223"/>
      <c r="Q8" s="223">
        <f>SUM(Q9:Q18)</f>
        <v>0</v>
      </c>
      <c r="R8" s="223"/>
      <c r="S8" s="223"/>
      <c r="T8" s="216"/>
      <c r="U8" s="223">
        <f>SUM(U9:U18)</f>
        <v>0</v>
      </c>
      <c r="AE8" s="18" t="s">
        <v>77</v>
      </c>
    </row>
    <row r="9" spans="1:60" ht="22.5" outlineLevel="1" x14ac:dyDescent="0.2">
      <c r="A9" s="224">
        <v>1</v>
      </c>
      <c r="B9" s="225" t="s">
        <v>78</v>
      </c>
      <c r="C9" s="226" t="s">
        <v>79</v>
      </c>
      <c r="D9" s="227" t="s">
        <v>80</v>
      </c>
      <c r="E9" s="228">
        <v>1</v>
      </c>
      <c r="F9" s="12"/>
      <c r="G9" s="22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31">
        <v>0</v>
      </c>
      <c r="O9" s="231">
        <f>ROUND(E9*N9,5)</f>
        <v>0</v>
      </c>
      <c r="P9" s="231">
        <v>0</v>
      </c>
      <c r="Q9" s="231">
        <f>ROUND(E9*P9,5)</f>
        <v>0</v>
      </c>
      <c r="R9" s="231"/>
      <c r="S9" s="231"/>
      <c r="T9" s="232">
        <v>0</v>
      </c>
      <c r="U9" s="231">
        <f>ROUND(E9*T9,2)</f>
        <v>0</v>
      </c>
      <c r="V9" s="233"/>
      <c r="W9" s="233"/>
      <c r="X9" s="233"/>
      <c r="Y9" s="233"/>
      <c r="Z9" s="233"/>
      <c r="AA9" s="233"/>
      <c r="AB9" s="233"/>
      <c r="AC9" s="233"/>
      <c r="AD9" s="233"/>
      <c r="AE9" s="233" t="s">
        <v>81</v>
      </c>
      <c r="AF9" s="233"/>
      <c r="AG9" s="233"/>
      <c r="AH9" s="233"/>
      <c r="AI9" s="233"/>
      <c r="AJ9" s="233"/>
      <c r="AK9" s="233"/>
      <c r="AL9" s="233"/>
      <c r="AM9" s="233"/>
      <c r="AN9" s="233"/>
      <c r="AO9" s="233"/>
      <c r="AP9" s="233"/>
      <c r="AQ9" s="233"/>
      <c r="AR9" s="233"/>
      <c r="AS9" s="233"/>
      <c r="AT9" s="233"/>
      <c r="AU9" s="233"/>
      <c r="AV9" s="233"/>
      <c r="AW9" s="233"/>
      <c r="AX9" s="233"/>
      <c r="AY9" s="233"/>
      <c r="AZ9" s="233"/>
      <c r="BA9" s="233"/>
      <c r="BB9" s="233"/>
      <c r="BC9" s="233"/>
      <c r="BD9" s="233"/>
      <c r="BE9" s="233"/>
      <c r="BF9" s="233"/>
      <c r="BG9" s="233"/>
      <c r="BH9" s="233"/>
    </row>
    <row r="10" spans="1:60" outlineLevel="1" x14ac:dyDescent="0.2">
      <c r="A10" s="224">
        <v>2</v>
      </c>
      <c r="B10" s="225" t="s">
        <v>82</v>
      </c>
      <c r="C10" s="226" t="s">
        <v>83</v>
      </c>
      <c r="D10" s="227" t="s">
        <v>80</v>
      </c>
      <c r="E10" s="228">
        <v>1</v>
      </c>
      <c r="F10" s="12"/>
      <c r="G10" s="22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31">
        <v>0</v>
      </c>
      <c r="O10" s="231">
        <f>ROUND(E10*N10,5)</f>
        <v>0</v>
      </c>
      <c r="P10" s="231">
        <v>0</v>
      </c>
      <c r="Q10" s="231">
        <f>ROUND(E10*P10,5)</f>
        <v>0</v>
      </c>
      <c r="R10" s="231"/>
      <c r="S10" s="231"/>
      <c r="T10" s="232">
        <v>0</v>
      </c>
      <c r="U10" s="231">
        <f>ROUND(E10*T10,2)</f>
        <v>0</v>
      </c>
      <c r="V10" s="233"/>
      <c r="W10" s="233"/>
      <c r="X10" s="233"/>
      <c r="Y10" s="233"/>
      <c r="Z10" s="233"/>
      <c r="AA10" s="233"/>
      <c r="AB10" s="233"/>
      <c r="AC10" s="233"/>
      <c r="AD10" s="233"/>
      <c r="AE10" s="233" t="s">
        <v>81</v>
      </c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</row>
    <row r="11" spans="1:60" outlineLevel="1" x14ac:dyDescent="0.2">
      <c r="A11" s="224">
        <v>3</v>
      </c>
      <c r="B11" s="225" t="s">
        <v>84</v>
      </c>
      <c r="C11" s="226" t="s">
        <v>85</v>
      </c>
      <c r="D11" s="227" t="s">
        <v>80</v>
      </c>
      <c r="E11" s="228">
        <v>1</v>
      </c>
      <c r="F11" s="12"/>
      <c r="G11" s="229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31">
        <v>0</v>
      </c>
      <c r="O11" s="231">
        <f>ROUND(E11*N11,5)</f>
        <v>0</v>
      </c>
      <c r="P11" s="231">
        <v>0</v>
      </c>
      <c r="Q11" s="231">
        <f>ROUND(E11*P11,5)</f>
        <v>0</v>
      </c>
      <c r="R11" s="231"/>
      <c r="S11" s="231"/>
      <c r="T11" s="232">
        <v>0</v>
      </c>
      <c r="U11" s="231">
        <f>ROUND(E11*T11,2)</f>
        <v>0</v>
      </c>
      <c r="V11" s="233"/>
      <c r="W11" s="233"/>
      <c r="X11" s="233"/>
      <c r="Y11" s="233"/>
      <c r="Z11" s="233"/>
      <c r="AA11" s="233"/>
      <c r="AB11" s="233"/>
      <c r="AC11" s="233"/>
      <c r="AD11" s="233"/>
      <c r="AE11" s="233" t="s">
        <v>81</v>
      </c>
      <c r="AF11" s="233"/>
      <c r="AG11" s="233"/>
      <c r="AH11" s="233"/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  <c r="AU11" s="233"/>
      <c r="AV11" s="233"/>
      <c r="AW11" s="233"/>
      <c r="AX11" s="233"/>
      <c r="AY11" s="233"/>
      <c r="AZ11" s="233"/>
      <c r="BA11" s="233"/>
      <c r="BB11" s="233"/>
      <c r="BC11" s="233"/>
      <c r="BD11" s="233"/>
      <c r="BE11" s="233"/>
      <c r="BF11" s="233"/>
      <c r="BG11" s="233"/>
      <c r="BH11" s="233"/>
    </row>
    <row r="12" spans="1:60" outlineLevel="1" x14ac:dyDescent="0.2">
      <c r="A12" s="224">
        <v>4</v>
      </c>
      <c r="B12" s="225" t="s">
        <v>86</v>
      </c>
      <c r="C12" s="226" t="s">
        <v>87</v>
      </c>
      <c r="D12" s="227" t="s">
        <v>80</v>
      </c>
      <c r="E12" s="228">
        <v>1</v>
      </c>
      <c r="F12" s="12"/>
      <c r="G12" s="229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21</v>
      </c>
      <c r="M12" s="229">
        <f>G12*(1+L12/100)</f>
        <v>0</v>
      </c>
      <c r="N12" s="231">
        <v>0</v>
      </c>
      <c r="O12" s="231">
        <f>ROUND(E12*N12,5)</f>
        <v>0</v>
      </c>
      <c r="P12" s="231">
        <v>0</v>
      </c>
      <c r="Q12" s="231">
        <f>ROUND(E12*P12,5)</f>
        <v>0</v>
      </c>
      <c r="R12" s="231"/>
      <c r="S12" s="231"/>
      <c r="T12" s="232">
        <v>0</v>
      </c>
      <c r="U12" s="231">
        <f>ROUND(E12*T12,2)</f>
        <v>0</v>
      </c>
      <c r="V12" s="233"/>
      <c r="W12" s="233"/>
      <c r="X12" s="233"/>
      <c r="Y12" s="233"/>
      <c r="Z12" s="233"/>
      <c r="AA12" s="233"/>
      <c r="AB12" s="233"/>
      <c r="AC12" s="233"/>
      <c r="AD12" s="233"/>
      <c r="AE12" s="233" t="s">
        <v>81</v>
      </c>
      <c r="AF12" s="233"/>
      <c r="AG12" s="233"/>
      <c r="AH12" s="233"/>
      <c r="AI12" s="233"/>
      <c r="AJ12" s="233"/>
      <c r="AK12" s="233"/>
      <c r="AL12" s="233"/>
      <c r="AM12" s="233"/>
      <c r="AN12" s="233"/>
      <c r="AO12" s="233"/>
      <c r="AP12" s="233"/>
      <c r="AQ12" s="233"/>
      <c r="AR12" s="233"/>
      <c r="AS12" s="233"/>
      <c r="AT12" s="233"/>
      <c r="AU12" s="233"/>
      <c r="AV12" s="233"/>
      <c r="AW12" s="233"/>
      <c r="AX12" s="233"/>
      <c r="AY12" s="233"/>
      <c r="AZ12" s="233"/>
      <c r="BA12" s="233"/>
      <c r="BB12" s="233"/>
      <c r="BC12" s="233"/>
      <c r="BD12" s="233"/>
      <c r="BE12" s="233"/>
      <c r="BF12" s="233"/>
      <c r="BG12" s="233"/>
      <c r="BH12" s="233"/>
    </row>
    <row r="13" spans="1:60" outlineLevel="1" x14ac:dyDescent="0.2">
      <c r="A13" s="224">
        <v>5</v>
      </c>
      <c r="B13" s="225" t="s">
        <v>88</v>
      </c>
      <c r="C13" s="226" t="s">
        <v>89</v>
      </c>
      <c r="D13" s="227" t="s">
        <v>80</v>
      </c>
      <c r="E13" s="228">
        <v>1</v>
      </c>
      <c r="F13" s="12"/>
      <c r="G13" s="229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31">
        <v>0</v>
      </c>
      <c r="O13" s="231">
        <f>ROUND(E13*N13,5)</f>
        <v>0</v>
      </c>
      <c r="P13" s="231">
        <v>0</v>
      </c>
      <c r="Q13" s="231">
        <f>ROUND(E13*P13,5)</f>
        <v>0</v>
      </c>
      <c r="R13" s="231"/>
      <c r="S13" s="231"/>
      <c r="T13" s="232">
        <v>0</v>
      </c>
      <c r="U13" s="231">
        <f>ROUND(E13*T13,2)</f>
        <v>0</v>
      </c>
      <c r="V13" s="233"/>
      <c r="W13" s="233"/>
      <c r="X13" s="233"/>
      <c r="Y13" s="233"/>
      <c r="Z13" s="233"/>
      <c r="AA13" s="233"/>
      <c r="AB13" s="233"/>
      <c r="AC13" s="233"/>
      <c r="AD13" s="233"/>
      <c r="AE13" s="233" t="s">
        <v>81</v>
      </c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3"/>
      <c r="BG13" s="233"/>
      <c r="BH13" s="233"/>
    </row>
    <row r="14" spans="1:60" outlineLevel="1" x14ac:dyDescent="0.2">
      <c r="A14" s="224">
        <v>6</v>
      </c>
      <c r="B14" s="225" t="s">
        <v>90</v>
      </c>
      <c r="C14" s="226" t="s">
        <v>91</v>
      </c>
      <c r="D14" s="227" t="s">
        <v>80</v>
      </c>
      <c r="E14" s="228">
        <v>1</v>
      </c>
      <c r="F14" s="12"/>
      <c r="G14" s="229">
        <f>ROUND(E14*F14,2)</f>
        <v>0</v>
      </c>
      <c r="H14" s="230"/>
      <c r="I14" s="229">
        <f>ROUND(E14*H14,2)</f>
        <v>0</v>
      </c>
      <c r="J14" s="230"/>
      <c r="K14" s="229">
        <f>ROUND(E14*J14,2)</f>
        <v>0</v>
      </c>
      <c r="L14" s="229">
        <v>21</v>
      </c>
      <c r="M14" s="229">
        <f>G14*(1+L14/100)</f>
        <v>0</v>
      </c>
      <c r="N14" s="231">
        <v>0</v>
      </c>
      <c r="O14" s="231">
        <f>ROUND(E14*N14,5)</f>
        <v>0</v>
      </c>
      <c r="P14" s="231">
        <v>0</v>
      </c>
      <c r="Q14" s="231">
        <f>ROUND(E14*P14,5)</f>
        <v>0</v>
      </c>
      <c r="R14" s="231"/>
      <c r="S14" s="231"/>
      <c r="T14" s="232">
        <v>0</v>
      </c>
      <c r="U14" s="231">
        <f>ROUND(E14*T14,2)</f>
        <v>0</v>
      </c>
      <c r="V14" s="233"/>
      <c r="W14" s="233"/>
      <c r="X14" s="233"/>
      <c r="Y14" s="233"/>
      <c r="Z14" s="233"/>
      <c r="AA14" s="233"/>
      <c r="AB14" s="233"/>
      <c r="AC14" s="233"/>
      <c r="AD14" s="233"/>
      <c r="AE14" s="233" t="s">
        <v>81</v>
      </c>
      <c r="AF14" s="233"/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3"/>
      <c r="AY14" s="233"/>
      <c r="AZ14" s="233"/>
      <c r="BA14" s="233"/>
      <c r="BB14" s="233"/>
      <c r="BC14" s="233"/>
      <c r="BD14" s="233"/>
      <c r="BE14" s="233"/>
      <c r="BF14" s="233"/>
      <c r="BG14" s="233"/>
      <c r="BH14" s="233"/>
    </row>
    <row r="15" spans="1:60" outlineLevel="1" x14ac:dyDescent="0.2">
      <c r="A15" s="224">
        <v>7</v>
      </c>
      <c r="B15" s="225" t="s">
        <v>92</v>
      </c>
      <c r="C15" s="226" t="s">
        <v>93</v>
      </c>
      <c r="D15" s="227" t="s">
        <v>80</v>
      </c>
      <c r="E15" s="228">
        <v>1</v>
      </c>
      <c r="F15" s="12"/>
      <c r="G15" s="229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31">
        <v>0</v>
      </c>
      <c r="O15" s="231">
        <f>ROUND(E15*N15,5)</f>
        <v>0</v>
      </c>
      <c r="P15" s="231">
        <v>0</v>
      </c>
      <c r="Q15" s="231">
        <f>ROUND(E15*P15,5)</f>
        <v>0</v>
      </c>
      <c r="R15" s="231"/>
      <c r="S15" s="231"/>
      <c r="T15" s="232">
        <v>0</v>
      </c>
      <c r="U15" s="231">
        <f>ROUND(E15*T15,2)</f>
        <v>0</v>
      </c>
      <c r="V15" s="233"/>
      <c r="W15" s="233"/>
      <c r="X15" s="233"/>
      <c r="Y15" s="233"/>
      <c r="Z15" s="233"/>
      <c r="AA15" s="233"/>
      <c r="AB15" s="233"/>
      <c r="AC15" s="233"/>
      <c r="AD15" s="233"/>
      <c r="AE15" s="233" t="s">
        <v>81</v>
      </c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3"/>
      <c r="BA15" s="233"/>
      <c r="BB15" s="233"/>
      <c r="BC15" s="233"/>
      <c r="BD15" s="233"/>
      <c r="BE15" s="233"/>
      <c r="BF15" s="233"/>
      <c r="BG15" s="233"/>
      <c r="BH15" s="233"/>
    </row>
    <row r="16" spans="1:60" outlineLevel="1" x14ac:dyDescent="0.2">
      <c r="A16" s="224">
        <v>8</v>
      </c>
      <c r="B16" s="225" t="s">
        <v>94</v>
      </c>
      <c r="C16" s="226" t="s">
        <v>95</v>
      </c>
      <c r="D16" s="227" t="s">
        <v>80</v>
      </c>
      <c r="E16" s="228">
        <v>1</v>
      </c>
      <c r="F16" s="12"/>
      <c r="G16" s="22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31">
        <v>0</v>
      </c>
      <c r="O16" s="231">
        <f>ROUND(E16*N16,5)</f>
        <v>0</v>
      </c>
      <c r="P16" s="231">
        <v>0</v>
      </c>
      <c r="Q16" s="231">
        <f>ROUND(E16*P16,5)</f>
        <v>0</v>
      </c>
      <c r="R16" s="231"/>
      <c r="S16" s="231"/>
      <c r="T16" s="232">
        <v>0</v>
      </c>
      <c r="U16" s="231">
        <f>ROUND(E16*T16,2)</f>
        <v>0</v>
      </c>
      <c r="V16" s="233"/>
      <c r="W16" s="233"/>
      <c r="X16" s="233"/>
      <c r="Y16" s="233"/>
      <c r="Z16" s="233"/>
      <c r="AA16" s="233"/>
      <c r="AB16" s="233"/>
      <c r="AC16" s="233"/>
      <c r="AD16" s="233"/>
      <c r="AE16" s="233" t="s">
        <v>81</v>
      </c>
      <c r="AF16" s="233"/>
      <c r="AG16" s="233"/>
      <c r="AH16" s="233"/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  <c r="AS16" s="233"/>
      <c r="AT16" s="233"/>
      <c r="AU16" s="233"/>
      <c r="AV16" s="233"/>
      <c r="AW16" s="233"/>
      <c r="AX16" s="233"/>
      <c r="AY16" s="233"/>
      <c r="AZ16" s="233"/>
      <c r="BA16" s="233"/>
      <c r="BB16" s="233"/>
      <c r="BC16" s="233"/>
      <c r="BD16" s="233"/>
      <c r="BE16" s="233"/>
      <c r="BF16" s="233"/>
      <c r="BG16" s="233"/>
      <c r="BH16" s="233"/>
    </row>
    <row r="17" spans="1:60" outlineLevel="1" x14ac:dyDescent="0.2">
      <c r="A17" s="224">
        <v>9</v>
      </c>
      <c r="B17" s="225" t="s">
        <v>96</v>
      </c>
      <c r="C17" s="226" t="s">
        <v>97</v>
      </c>
      <c r="D17" s="227" t="s">
        <v>80</v>
      </c>
      <c r="E17" s="228">
        <v>1</v>
      </c>
      <c r="F17" s="12"/>
      <c r="G17" s="229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31">
        <v>0</v>
      </c>
      <c r="O17" s="231">
        <f>ROUND(E17*N17,5)</f>
        <v>0</v>
      </c>
      <c r="P17" s="231">
        <v>0</v>
      </c>
      <c r="Q17" s="231">
        <f>ROUND(E17*P17,5)</f>
        <v>0</v>
      </c>
      <c r="R17" s="231"/>
      <c r="S17" s="231"/>
      <c r="T17" s="232">
        <v>0</v>
      </c>
      <c r="U17" s="231">
        <f>ROUND(E17*T17,2)</f>
        <v>0</v>
      </c>
      <c r="V17" s="233"/>
      <c r="W17" s="233"/>
      <c r="X17" s="233"/>
      <c r="Y17" s="233"/>
      <c r="Z17" s="233"/>
      <c r="AA17" s="233"/>
      <c r="AB17" s="233"/>
      <c r="AC17" s="233"/>
      <c r="AD17" s="233"/>
      <c r="AE17" s="233" t="s">
        <v>81</v>
      </c>
      <c r="AF17" s="233"/>
      <c r="AG17" s="233"/>
      <c r="AH17" s="233"/>
      <c r="AI17" s="233"/>
      <c r="AJ17" s="233"/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3"/>
      <c r="AW17" s="233"/>
      <c r="AX17" s="233"/>
      <c r="AY17" s="233"/>
      <c r="AZ17" s="233"/>
      <c r="BA17" s="233"/>
      <c r="BB17" s="233"/>
      <c r="BC17" s="233"/>
      <c r="BD17" s="233"/>
      <c r="BE17" s="233"/>
      <c r="BF17" s="233"/>
      <c r="BG17" s="233"/>
      <c r="BH17" s="233"/>
    </row>
    <row r="18" spans="1:60" ht="22.5" outlineLevel="1" x14ac:dyDescent="0.2">
      <c r="A18" s="234">
        <v>10</v>
      </c>
      <c r="B18" s="235" t="s">
        <v>98</v>
      </c>
      <c r="C18" s="236" t="s">
        <v>99</v>
      </c>
      <c r="D18" s="237" t="s">
        <v>80</v>
      </c>
      <c r="E18" s="238">
        <v>1</v>
      </c>
      <c r="F18" s="13"/>
      <c r="G18" s="239">
        <f>ROUND(E18*F18,2)</f>
        <v>0</v>
      </c>
      <c r="H18" s="240"/>
      <c r="I18" s="239">
        <f>ROUND(E18*H18,2)</f>
        <v>0</v>
      </c>
      <c r="J18" s="240"/>
      <c r="K18" s="239">
        <f>ROUND(E18*J18,2)</f>
        <v>0</v>
      </c>
      <c r="L18" s="239">
        <v>21</v>
      </c>
      <c r="M18" s="239">
        <f>G18*(1+L18/100)</f>
        <v>0</v>
      </c>
      <c r="N18" s="241">
        <v>0</v>
      </c>
      <c r="O18" s="241">
        <f>ROUND(E18*N18,5)</f>
        <v>0</v>
      </c>
      <c r="P18" s="241">
        <v>0</v>
      </c>
      <c r="Q18" s="241">
        <f>ROUND(E18*P18,5)</f>
        <v>0</v>
      </c>
      <c r="R18" s="241"/>
      <c r="S18" s="241"/>
      <c r="T18" s="242">
        <v>0</v>
      </c>
      <c r="U18" s="241">
        <f>ROUND(E18*T18,2)</f>
        <v>0</v>
      </c>
      <c r="V18" s="233"/>
      <c r="W18" s="233"/>
      <c r="X18" s="233"/>
      <c r="Y18" s="233"/>
      <c r="Z18" s="233"/>
      <c r="AA18" s="233"/>
      <c r="AB18" s="233"/>
      <c r="AC18" s="233"/>
      <c r="AD18" s="233"/>
      <c r="AE18" s="233" t="s">
        <v>100</v>
      </c>
      <c r="AF18" s="233"/>
      <c r="AG18" s="233"/>
      <c r="AH18" s="233"/>
      <c r="AI18" s="233"/>
      <c r="AJ18" s="233"/>
      <c r="AK18" s="233"/>
      <c r="AL18" s="233"/>
      <c r="AM18" s="233"/>
      <c r="AN18" s="233"/>
      <c r="AO18" s="233"/>
      <c r="AP18" s="233"/>
      <c r="AQ18" s="233"/>
      <c r="AR18" s="233"/>
      <c r="AS18" s="233"/>
      <c r="AT18" s="233"/>
      <c r="AU18" s="233"/>
      <c r="AV18" s="233"/>
      <c r="AW18" s="233"/>
      <c r="AX18" s="233"/>
      <c r="AY18" s="233"/>
      <c r="AZ18" s="233"/>
      <c r="BA18" s="233"/>
      <c r="BB18" s="233"/>
      <c r="BC18" s="233"/>
      <c r="BD18" s="233"/>
      <c r="BE18" s="233"/>
      <c r="BF18" s="233"/>
      <c r="BG18" s="233"/>
      <c r="BH18" s="233"/>
    </row>
    <row r="19" spans="1:60" x14ac:dyDescent="0.2">
      <c r="A19" s="243"/>
      <c r="B19" s="244" t="s">
        <v>101</v>
      </c>
      <c r="C19" s="245" t="s">
        <v>101</v>
      </c>
      <c r="D19" s="243"/>
      <c r="E19" s="243"/>
      <c r="F19" s="254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AC19" s="18">
        <v>15</v>
      </c>
      <c r="AD19" s="18">
        <v>21</v>
      </c>
    </row>
    <row r="20" spans="1:60" x14ac:dyDescent="0.2">
      <c r="A20" s="243"/>
      <c r="B20" s="244" t="s">
        <v>101</v>
      </c>
      <c r="C20" s="245" t="s">
        <v>101</v>
      </c>
      <c r="D20" s="243"/>
      <c r="E20" s="243"/>
      <c r="F20" s="254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</row>
    <row r="21" spans="1:60" x14ac:dyDescent="0.2">
      <c r="C21" s="246"/>
      <c r="AE21" s="18" t="s">
        <v>102</v>
      </c>
    </row>
  </sheetData>
  <sheetProtection password="DC05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VRN SO 02, 03 a 04</vt:lpstr>
      <vt:lpstr>VzorPolozky</vt:lpstr>
      <vt:lpstr>VRN SO 02, 03 a 04</vt:lpstr>
      <vt:lpstr>'K.L. - VRN SO 02, 03 a 04'!CelkemDPHVypocet</vt:lpstr>
      <vt:lpstr>CenaCelkem</vt:lpstr>
      <vt:lpstr>CenaCelkemBezDPH</vt:lpstr>
      <vt:lpstr>'K.L. - VRN SO 02, 03 a 04'!CenaCelkemVypocet</vt:lpstr>
      <vt:lpstr>cisloobjektu</vt:lpstr>
      <vt:lpstr>'K.L. - VRN SO 02, 03 a 04'!CisloStavby</vt:lpstr>
      <vt:lpstr>CisloStavebnihoRozpoctu</vt:lpstr>
      <vt:lpstr>dadresa</vt:lpstr>
      <vt:lpstr>'K.L. - VRN SO 02, 03 a 04'!DIČ</vt:lpstr>
      <vt:lpstr>dmisto</vt:lpstr>
      <vt:lpstr>DPHSni</vt:lpstr>
      <vt:lpstr>DPHZakl</vt:lpstr>
      <vt:lpstr>'K.L. - VRN SO 02, 03 a 04'!dpsc</vt:lpstr>
      <vt:lpstr>'K.L. - VRN SO 02, 03 a 04'!IČO</vt:lpstr>
      <vt:lpstr>Mena</vt:lpstr>
      <vt:lpstr>MistoStavby</vt:lpstr>
      <vt:lpstr>nazevobjektu</vt:lpstr>
      <vt:lpstr>'K.L. - VRN SO 02, 03 a 04'!NazevStavby</vt:lpstr>
      <vt:lpstr>NazevStavebnihoRozpoctu</vt:lpstr>
      <vt:lpstr>oadresa</vt:lpstr>
      <vt:lpstr>'K.L. - VRN SO 02, 03 a 04'!Objednatel</vt:lpstr>
      <vt:lpstr>'K.L. - VRN SO 02, 03 a 04'!Objekt</vt:lpstr>
      <vt:lpstr>'K.L. - VRN SO 02, 03 a 04'!Oblast_tisku</vt:lpstr>
      <vt:lpstr>'VRN SO 02, 03 a 04'!Oblast_tisku</vt:lpstr>
      <vt:lpstr>'K.L. - VRN SO 02, 03 a 04'!odic</vt:lpstr>
      <vt:lpstr>'K.L. - VRN SO 02, 03 a 04'!oico</vt:lpstr>
      <vt:lpstr>'K.L. - VRN SO 02, 03 a 04'!omisto</vt:lpstr>
      <vt:lpstr>'K.L. - VRN SO 02, 03 a 04'!onazev</vt:lpstr>
      <vt:lpstr>'K.L. - VRN SO 02, 03 a 04'!opsc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VRN SO 02, 03 a 04'!SazbaDPH1</vt:lpstr>
      <vt:lpstr>'K.L. - VRN SO 02, 03 a 04'!SazbaDPH2</vt:lpstr>
      <vt:lpstr>Vypracoval</vt:lpstr>
      <vt:lpstr>ZakladDPHSni</vt:lpstr>
      <vt:lpstr>'K.L. - VRN SO 02, 03 a 04'!ZakladDPHSniVypocet</vt:lpstr>
      <vt:lpstr>ZakladDPHZakl</vt:lpstr>
      <vt:lpstr>'K.L. - VRN SO 02, 03 a 04'!ZakladDPHZaklVypocet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2020-07-13T07:10:00Z</dcterms:modified>
</cp:coreProperties>
</file>